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\TandFPC$\UserFolders\Clerk-Nigel\Finances\Financial Reports\2023-24\"/>
    </mc:Choice>
  </mc:AlternateContent>
  <xr:revisionPtr revIDLastSave="0" documentId="13_ncr:1_{767075CE-AB2C-45AF-837C-DF52E9ABCF6D}" xr6:coauthVersionLast="36" xr6:coauthVersionMax="36" xr10:uidLastSave="{00000000-0000-0000-0000-000000000000}"/>
  <bookViews>
    <workbookView xWindow="2250" yWindow="2250" windowWidth="21600" windowHeight="11385" xr2:uid="{75958B96-EF31-4321-AB10-45D3AF60F720}"/>
  </bookViews>
  <sheets>
    <sheet name="Sheet1" sheetId="1" r:id="rId1"/>
  </sheets>
  <definedNames>
    <definedName name="_xlnm.Print_Area" localSheetId="0">Sheet1!$A$1:$I$125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120" i="1"/>
  <c r="D104" i="1"/>
  <c r="F116" i="1" l="1"/>
  <c r="F115" i="1"/>
  <c r="F114" i="1"/>
  <c r="F113" i="1"/>
  <c r="F112" i="1"/>
  <c r="F111" i="1"/>
  <c r="F109" i="1"/>
  <c r="F108" i="1"/>
  <c r="F117" i="1" s="1"/>
  <c r="H104" i="1"/>
  <c r="D117" i="1"/>
  <c r="B117" i="1"/>
  <c r="B120" i="1" s="1"/>
  <c r="D93" i="1" l="1"/>
  <c r="H93" i="1"/>
  <c r="F93" i="1"/>
  <c r="F73" i="1"/>
  <c r="H73" i="1"/>
  <c r="D73" i="1"/>
  <c r="H56" i="1"/>
  <c r="F56" i="1"/>
  <c r="D56" i="1"/>
  <c r="F39" i="1"/>
  <c r="H39" i="1"/>
  <c r="D39" i="1"/>
  <c r="F31" i="1"/>
  <c r="H31" i="1"/>
  <c r="D31" i="1"/>
  <c r="F16" i="1"/>
  <c r="H16" i="1"/>
  <c r="D16" i="1"/>
  <c r="F81" i="1" l="1"/>
  <c r="F95" i="1" s="1"/>
  <c r="H81" i="1"/>
  <c r="H95" i="1" s="1"/>
  <c r="D81" i="1"/>
  <c r="D95" i="1" s="1"/>
  <c r="F119" i="1" l="1"/>
  <c r="F120" i="1" s="1"/>
</calcChain>
</file>

<file path=xl/sharedStrings.xml><?xml version="1.0" encoding="utf-8"?>
<sst xmlns="http://schemas.openxmlformats.org/spreadsheetml/2006/main" count="96" uniqueCount="89">
  <si>
    <t>TATWORTH &amp; FORTON PARISH COUNCIL 2023-2024</t>
  </si>
  <si>
    <t>Expenditure</t>
  </si>
  <si>
    <t>BUDGET</t>
  </si>
  <si>
    <t>End of year</t>
  </si>
  <si>
    <t>Anticipated</t>
  </si>
  <si>
    <t>Operations</t>
  </si>
  <si>
    <t>Staffing</t>
  </si>
  <si>
    <t>Staff Salaries Inc PAYE/Pension</t>
  </si>
  <si>
    <t>Pension Administration Costs</t>
  </si>
  <si>
    <t>Clerks Expenses</t>
  </si>
  <si>
    <t>Administration</t>
  </si>
  <si>
    <t>Councillor Expenses</t>
  </si>
  <si>
    <t>Training</t>
  </si>
  <si>
    <t>Insurance</t>
  </si>
  <si>
    <t>Finance</t>
  </si>
  <si>
    <t>Subscriptions</t>
  </si>
  <si>
    <t>Audit Fees</t>
  </si>
  <si>
    <t>Legal Fees</t>
  </si>
  <si>
    <t>Parish office/Hall</t>
  </si>
  <si>
    <t>Bank Charges</t>
  </si>
  <si>
    <t>Rialtas Accounting</t>
  </si>
  <si>
    <t>Postage</t>
  </si>
  <si>
    <t xml:space="preserve">Stationery </t>
  </si>
  <si>
    <t>Office Equipment</t>
  </si>
  <si>
    <t>ICO Charges</t>
  </si>
  <si>
    <t>IT/Website Costs</t>
  </si>
  <si>
    <t>Broadband/Telephone</t>
  </si>
  <si>
    <t>Community</t>
  </si>
  <si>
    <t>Publicity</t>
  </si>
  <si>
    <t>Planning Costs</t>
  </si>
  <si>
    <t>Coronation celebration</t>
  </si>
  <si>
    <t xml:space="preserve">Defibrillator </t>
  </si>
  <si>
    <t>Community Room</t>
  </si>
  <si>
    <t>Christmas Lights</t>
  </si>
  <si>
    <t>Youth Club</t>
  </si>
  <si>
    <t>Summer Event</t>
  </si>
  <si>
    <t>Notice Board</t>
  </si>
  <si>
    <t>Christmas Meal</t>
  </si>
  <si>
    <t>Remembrance</t>
  </si>
  <si>
    <t>Grants Made</t>
  </si>
  <si>
    <t>Open Spaces</t>
  </si>
  <si>
    <t>Ground Maintenance</t>
  </si>
  <si>
    <t>Street Furniture</t>
  </si>
  <si>
    <t>Bus Shelters Maintenance &amp; Cleaning</t>
  </si>
  <si>
    <t>Speed Indication Device</t>
  </si>
  <si>
    <t>Jubilee Field</t>
  </si>
  <si>
    <t>Allotments</t>
  </si>
  <si>
    <t>Coombes Pond</t>
  </si>
  <si>
    <t>Tree Maintenance</t>
  </si>
  <si>
    <t>Resilience Sheds</t>
  </si>
  <si>
    <t>War Memorial</t>
  </si>
  <si>
    <t>Cemetery</t>
  </si>
  <si>
    <t>Cemetery Maintenance</t>
  </si>
  <si>
    <t>Total Expenses</t>
  </si>
  <si>
    <t>Income</t>
  </si>
  <si>
    <t>Precept</t>
  </si>
  <si>
    <t>Bank Interest</t>
  </si>
  <si>
    <t>SCC Grass Cutting Contribution</t>
  </si>
  <si>
    <t>Community Infrastructure Levy</t>
  </si>
  <si>
    <t xml:space="preserve">Allotment </t>
  </si>
  <si>
    <t>Overall Surplus/Loss</t>
  </si>
  <si>
    <t>Total Income</t>
  </si>
  <si>
    <t>Bank Balances</t>
  </si>
  <si>
    <t>Main Account</t>
  </si>
  <si>
    <t>Burial Acc</t>
  </si>
  <si>
    <t>Unity Current Account</t>
  </si>
  <si>
    <t>Unity savings</t>
  </si>
  <si>
    <t>Nat West Saving Acc</t>
  </si>
  <si>
    <t>Balance</t>
  </si>
  <si>
    <t>21st November</t>
  </si>
  <si>
    <t>Start</t>
  </si>
  <si>
    <t>balance left</t>
  </si>
  <si>
    <t>Election Expenses</t>
  </si>
  <si>
    <t xml:space="preserve">Jubilee Field </t>
  </si>
  <si>
    <t>War Memorial Maintenance</t>
  </si>
  <si>
    <t>Cemetery Field Expansion</t>
  </si>
  <si>
    <t>Parish Maintenance Fund</t>
  </si>
  <si>
    <t>Tatworth Cemetery Reserve</t>
  </si>
  <si>
    <t>General Reserve</t>
  </si>
  <si>
    <t>VAT REFUND APRIL 24</t>
  </si>
  <si>
    <t>Total</t>
  </si>
  <si>
    <r>
      <t>Coomb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es Pond</t>
    </r>
  </si>
  <si>
    <t xml:space="preserve">Climate Change Grant </t>
  </si>
  <si>
    <t xml:space="preserve">Earmarked Reserves </t>
  </si>
  <si>
    <t>Chairman's Allowance</t>
  </si>
  <si>
    <t>and 12mths Salaries</t>
  </si>
  <si>
    <t xml:space="preserve">appx 4 mths precept, </t>
  </si>
  <si>
    <t>Support food table</t>
  </si>
  <si>
    <t>UPTO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</si>
</sst>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14" fontId="0" fillId="0" borderId="0" xfId="0" applyNumberFormat="1"/>
    <xf numFmtId="0" fontId="5" fillId="0" borderId="0" xfId="0" applyFont="1"/>
    <xf numFmtId="15" fontId="6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/>
    <xf numFmtId="0" fontId="7" fillId="0" borderId="1" xfId="0" applyFont="1" applyBorder="1"/>
    <xf numFmtId="0" fontId="1" fillId="0" borderId="2" xfId="0" applyFont="1" applyBorder="1"/>
    <xf numFmtId="0" fontId="7" fillId="0" borderId="2" xfId="0" applyFont="1" applyBorder="1"/>
    <xf numFmtId="0" fontId="7" fillId="0" borderId="0" xfId="0" applyFont="1"/>
    <xf numFmtId="0" fontId="1" fillId="0" borderId="3" xfId="0" applyFont="1" applyBorder="1"/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EEB1-F740-4F5A-8B53-9A88F7707EE0}">
  <sheetPr>
    <pageSetUpPr fitToPage="1"/>
  </sheetPr>
  <dimension ref="A3:H122"/>
  <sheetViews>
    <sheetView tabSelected="1" topLeftCell="A97" workbookViewId="0">
      <selection activeCell="D120" sqref="D120"/>
    </sheetView>
  </sheetViews>
  <sheetFormatPr defaultRowHeight="15" x14ac:dyDescent="0.25"/>
  <cols>
    <col min="1" max="1" width="28.85546875" bestFit="1" customWidth="1"/>
    <col min="5" max="5" width="10" bestFit="1" customWidth="1"/>
  </cols>
  <sheetData>
    <row r="3" spans="1:8" ht="18.75" x14ac:dyDescent="0.3">
      <c r="B3" s="21" t="s">
        <v>0</v>
      </c>
      <c r="C3" s="21"/>
      <c r="D3" s="21"/>
      <c r="E3" s="21"/>
      <c r="F3" s="21"/>
      <c r="G3" s="21"/>
      <c r="H3" s="21"/>
    </row>
    <row r="4" spans="1:8" ht="18.75" x14ac:dyDescent="0.3">
      <c r="A4" s="9" t="s">
        <v>88</v>
      </c>
    </row>
    <row r="5" spans="1:8" ht="15.75" x14ac:dyDescent="0.25">
      <c r="G5" s="3" t="s">
        <v>4</v>
      </c>
    </row>
    <row r="6" spans="1:8" x14ac:dyDescent="0.25">
      <c r="A6" s="1" t="s">
        <v>1</v>
      </c>
      <c r="C6" s="1" t="s">
        <v>2</v>
      </c>
      <c r="E6" s="2">
        <v>45291</v>
      </c>
      <c r="G6" s="1" t="s">
        <v>3</v>
      </c>
    </row>
    <row r="8" spans="1:8" x14ac:dyDescent="0.25">
      <c r="A8" s="1" t="s">
        <v>5</v>
      </c>
    </row>
    <row r="9" spans="1:8" x14ac:dyDescent="0.25">
      <c r="A9" s="1"/>
    </row>
    <row r="10" spans="1:8" x14ac:dyDescent="0.25">
      <c r="A10" s="1" t="s">
        <v>6</v>
      </c>
    </row>
    <row r="12" spans="1:8" x14ac:dyDescent="0.25">
      <c r="A12" s="4" t="s">
        <v>7</v>
      </c>
      <c r="B12" s="4"/>
      <c r="C12" s="4">
        <v>18000</v>
      </c>
      <c r="D12" s="4"/>
      <c r="E12" s="4">
        <v>13587</v>
      </c>
      <c r="F12" s="4"/>
      <c r="G12" s="4">
        <v>18734</v>
      </c>
    </row>
    <row r="13" spans="1:8" x14ac:dyDescent="0.25">
      <c r="A13" s="5" t="s">
        <v>8</v>
      </c>
      <c r="B13" s="5"/>
      <c r="C13" s="5">
        <v>0</v>
      </c>
      <c r="D13" s="5"/>
      <c r="E13" s="5">
        <v>129</v>
      </c>
      <c r="F13" s="5"/>
      <c r="G13" s="5">
        <v>171</v>
      </c>
    </row>
    <row r="14" spans="1:8" x14ac:dyDescent="0.25">
      <c r="A14" s="5" t="s">
        <v>9</v>
      </c>
      <c r="B14" s="5"/>
      <c r="C14" s="5">
        <v>200</v>
      </c>
      <c r="D14" s="5"/>
      <c r="E14" s="5">
        <v>24</v>
      </c>
      <c r="F14" s="5"/>
      <c r="G14" s="5">
        <v>169</v>
      </c>
    </row>
    <row r="16" spans="1:8" x14ac:dyDescent="0.25">
      <c r="D16" s="1">
        <f>SUM(C12:C15)</f>
        <v>18200</v>
      </c>
      <c r="F16" s="1">
        <f>SUM(E12:E15)</f>
        <v>13740</v>
      </c>
      <c r="H16" s="1">
        <f>SUM(G12:G15)</f>
        <v>19074</v>
      </c>
    </row>
    <row r="17" spans="1:8" x14ac:dyDescent="0.25">
      <c r="A17" s="1" t="s">
        <v>10</v>
      </c>
    </row>
    <row r="19" spans="1:8" x14ac:dyDescent="0.25">
      <c r="A19" s="6" t="s">
        <v>84</v>
      </c>
      <c r="B19" s="5"/>
      <c r="C19" s="5">
        <v>100</v>
      </c>
      <c r="D19" s="5"/>
      <c r="E19" s="5">
        <v>0</v>
      </c>
      <c r="F19" s="5"/>
      <c r="G19" s="5">
        <v>100</v>
      </c>
    </row>
    <row r="20" spans="1:8" x14ac:dyDescent="0.25">
      <c r="A20" s="5" t="s">
        <v>11</v>
      </c>
      <c r="B20" s="5"/>
      <c r="C20" s="5">
        <v>200</v>
      </c>
      <c r="D20" s="5"/>
      <c r="E20" s="5">
        <v>0</v>
      </c>
      <c r="F20" s="5"/>
      <c r="G20" s="5">
        <v>100</v>
      </c>
    </row>
    <row r="21" spans="1:8" x14ac:dyDescent="0.25">
      <c r="A21" s="5" t="s">
        <v>12</v>
      </c>
      <c r="B21" s="5"/>
      <c r="C21" s="5">
        <v>1000</v>
      </c>
      <c r="D21" s="5"/>
      <c r="E21" s="5">
        <v>110</v>
      </c>
      <c r="F21" s="5"/>
      <c r="G21" s="5">
        <v>205</v>
      </c>
    </row>
    <row r="22" spans="1:8" x14ac:dyDescent="0.25">
      <c r="A22" s="5" t="s">
        <v>15</v>
      </c>
      <c r="B22" s="5"/>
      <c r="C22" s="5">
        <v>1750</v>
      </c>
      <c r="D22" s="5"/>
      <c r="E22" s="5">
        <v>1417</v>
      </c>
      <c r="F22" s="5"/>
      <c r="G22" s="5">
        <v>1500</v>
      </c>
    </row>
    <row r="23" spans="1:8" x14ac:dyDescent="0.25">
      <c r="A23" s="5" t="s">
        <v>18</v>
      </c>
      <c r="B23" s="5"/>
      <c r="C23" s="5">
        <v>2300</v>
      </c>
      <c r="D23" s="5"/>
      <c r="E23" s="5">
        <v>1390</v>
      </c>
      <c r="F23" s="5"/>
      <c r="G23" s="5">
        <v>2290</v>
      </c>
    </row>
    <row r="24" spans="1:8" x14ac:dyDescent="0.25">
      <c r="A24" s="5" t="s">
        <v>21</v>
      </c>
      <c r="B24" s="5"/>
      <c r="C24" s="5">
        <v>50</v>
      </c>
      <c r="D24" s="5"/>
      <c r="E24" s="5">
        <v>30</v>
      </c>
      <c r="F24" s="5"/>
      <c r="G24" s="5">
        <v>30</v>
      </c>
    </row>
    <row r="25" spans="1:8" x14ac:dyDescent="0.25">
      <c r="A25" s="5" t="s">
        <v>22</v>
      </c>
      <c r="B25" s="5"/>
      <c r="C25" s="5">
        <v>1000</v>
      </c>
      <c r="D25" s="5"/>
      <c r="E25" s="5">
        <v>414</v>
      </c>
      <c r="F25" s="5"/>
      <c r="G25" s="5">
        <v>500</v>
      </c>
    </row>
    <row r="26" spans="1:8" x14ac:dyDescent="0.25">
      <c r="A26" s="4" t="s">
        <v>23</v>
      </c>
      <c r="B26" s="4"/>
      <c r="C26" s="4">
        <v>500</v>
      </c>
      <c r="D26" s="4"/>
      <c r="E26" s="4">
        <v>172</v>
      </c>
      <c r="F26" s="4"/>
      <c r="G26">
        <v>172</v>
      </c>
    </row>
    <row r="27" spans="1:8" x14ac:dyDescent="0.25">
      <c r="A27" s="5" t="s">
        <v>24</v>
      </c>
      <c r="B27" s="5"/>
      <c r="C27" s="5">
        <v>50</v>
      </c>
      <c r="D27" s="5"/>
      <c r="E27" s="5">
        <v>0</v>
      </c>
      <c r="F27" s="5"/>
      <c r="G27" s="4">
        <v>40</v>
      </c>
    </row>
    <row r="28" spans="1:8" x14ac:dyDescent="0.25">
      <c r="A28" s="5" t="s">
        <v>25</v>
      </c>
      <c r="B28" s="5"/>
      <c r="C28" s="5">
        <v>2000</v>
      </c>
      <c r="D28" s="5"/>
      <c r="E28" s="5">
        <v>713</v>
      </c>
      <c r="F28" s="5"/>
      <c r="G28" s="5">
        <v>713</v>
      </c>
    </row>
    <row r="29" spans="1:8" x14ac:dyDescent="0.25">
      <c r="A29" s="5" t="s">
        <v>26</v>
      </c>
      <c r="B29" s="5"/>
      <c r="C29" s="5">
        <v>400</v>
      </c>
      <c r="D29" s="5"/>
      <c r="E29" s="5">
        <v>273</v>
      </c>
      <c r="F29" s="5"/>
      <c r="G29" s="5">
        <v>411</v>
      </c>
    </row>
    <row r="31" spans="1:8" x14ac:dyDescent="0.25">
      <c r="D31" s="1">
        <f>SUM(C19:C29)</f>
        <v>9350</v>
      </c>
      <c r="E31" s="1"/>
      <c r="F31" s="1">
        <f t="shared" ref="F31:H31" si="0">SUM(E19:E29)</f>
        <v>4519</v>
      </c>
      <c r="G31" s="1"/>
      <c r="H31" s="1">
        <f t="shared" si="0"/>
        <v>6061</v>
      </c>
    </row>
    <row r="32" spans="1:8" x14ac:dyDescent="0.25">
      <c r="A32" s="1" t="s">
        <v>14</v>
      </c>
    </row>
    <row r="34" spans="1:8" x14ac:dyDescent="0.25">
      <c r="A34" s="5" t="s">
        <v>13</v>
      </c>
      <c r="B34" s="5"/>
      <c r="C34" s="5">
        <v>1300</v>
      </c>
      <c r="D34" s="5"/>
      <c r="E34" s="5">
        <v>1736</v>
      </c>
      <c r="F34" s="5"/>
      <c r="G34" s="5">
        <v>1736</v>
      </c>
    </row>
    <row r="35" spans="1:8" x14ac:dyDescent="0.25">
      <c r="A35" s="5" t="s">
        <v>16</v>
      </c>
      <c r="B35" s="5"/>
      <c r="C35" s="5">
        <v>1000</v>
      </c>
      <c r="D35" s="5"/>
      <c r="E35" s="5">
        <v>865</v>
      </c>
      <c r="F35" s="5"/>
      <c r="G35" s="5">
        <v>865</v>
      </c>
    </row>
    <row r="36" spans="1:8" x14ac:dyDescent="0.25">
      <c r="A36" s="5" t="s">
        <v>19</v>
      </c>
      <c r="B36" s="5"/>
      <c r="C36" s="5">
        <v>300</v>
      </c>
      <c r="D36" s="5"/>
      <c r="E36" s="5">
        <v>98</v>
      </c>
      <c r="F36" s="5"/>
      <c r="G36" s="5">
        <v>134</v>
      </c>
    </row>
    <row r="37" spans="1:8" x14ac:dyDescent="0.25">
      <c r="A37" s="5" t="s">
        <v>20</v>
      </c>
      <c r="B37" s="5"/>
      <c r="C37" s="5">
        <v>150</v>
      </c>
      <c r="D37" s="5"/>
      <c r="E37" s="5">
        <v>111</v>
      </c>
      <c r="F37" s="5"/>
      <c r="G37" s="5">
        <v>111</v>
      </c>
    </row>
    <row r="39" spans="1:8" x14ac:dyDescent="0.25">
      <c r="D39" s="1">
        <f>SUM(C34:C37)</f>
        <v>2750</v>
      </c>
      <c r="F39" s="1">
        <f>SUM(E34:E37)</f>
        <v>2810</v>
      </c>
      <c r="H39" s="1">
        <f>SUM(G34:G37)</f>
        <v>2846</v>
      </c>
    </row>
    <row r="40" spans="1:8" x14ac:dyDescent="0.25">
      <c r="A40" s="1" t="s">
        <v>27</v>
      </c>
      <c r="E40" s="1"/>
      <c r="G40" s="1"/>
    </row>
    <row r="42" spans="1:8" x14ac:dyDescent="0.25">
      <c r="A42" s="5" t="s">
        <v>17</v>
      </c>
      <c r="B42" s="5"/>
      <c r="C42" s="5">
        <v>3000</v>
      </c>
      <c r="D42" s="5"/>
      <c r="E42" s="5">
        <v>956</v>
      </c>
      <c r="F42" s="5"/>
      <c r="G42" s="5">
        <v>956</v>
      </c>
    </row>
    <row r="43" spans="1:8" x14ac:dyDescent="0.25">
      <c r="A43" s="5" t="s">
        <v>28</v>
      </c>
      <c r="B43" s="5"/>
      <c r="C43" s="5">
        <v>500</v>
      </c>
      <c r="D43" s="5"/>
      <c r="E43" s="5">
        <v>0</v>
      </c>
      <c r="F43" s="5"/>
      <c r="G43" s="5">
        <v>500</v>
      </c>
    </row>
    <row r="44" spans="1:8" x14ac:dyDescent="0.25">
      <c r="A44" s="6" t="s">
        <v>29</v>
      </c>
      <c r="B44" s="5"/>
      <c r="C44" s="5">
        <v>0</v>
      </c>
      <c r="D44" s="5"/>
      <c r="E44" s="5">
        <v>2800</v>
      </c>
      <c r="F44" s="5"/>
      <c r="G44" s="5">
        <v>2800</v>
      </c>
    </row>
    <row r="45" spans="1:8" x14ac:dyDescent="0.25">
      <c r="A45" s="5" t="s">
        <v>30</v>
      </c>
      <c r="B45" s="5"/>
      <c r="C45" s="5">
        <v>2000</v>
      </c>
      <c r="D45" s="5"/>
      <c r="E45" s="5">
        <v>1112</v>
      </c>
      <c r="F45" s="5"/>
      <c r="G45" s="5">
        <v>1112</v>
      </c>
    </row>
    <row r="46" spans="1:8" x14ac:dyDescent="0.25">
      <c r="A46" s="5" t="s">
        <v>31</v>
      </c>
      <c r="B46" s="5"/>
      <c r="C46" s="5">
        <v>400</v>
      </c>
      <c r="D46" s="5"/>
      <c r="E46" s="5">
        <v>525</v>
      </c>
      <c r="F46" s="5"/>
      <c r="G46" s="5">
        <v>525</v>
      </c>
    </row>
    <row r="47" spans="1:8" x14ac:dyDescent="0.25">
      <c r="A47" s="5" t="s">
        <v>32</v>
      </c>
      <c r="B47" s="5"/>
      <c r="C47" s="5">
        <v>1000</v>
      </c>
      <c r="D47" s="5"/>
      <c r="E47" s="5">
        <v>210</v>
      </c>
      <c r="F47" s="5"/>
      <c r="G47" s="5">
        <v>490</v>
      </c>
      <c r="H47" s="18" t="s">
        <v>87</v>
      </c>
    </row>
    <row r="48" spans="1:8" x14ac:dyDescent="0.25">
      <c r="A48" s="5" t="s">
        <v>33</v>
      </c>
      <c r="B48" s="5"/>
      <c r="C48" s="5">
        <v>1000</v>
      </c>
      <c r="D48" s="5"/>
      <c r="E48" s="5">
        <v>500</v>
      </c>
      <c r="F48" s="5"/>
      <c r="G48" s="5">
        <v>500</v>
      </c>
    </row>
    <row r="49" spans="1:8" x14ac:dyDescent="0.25">
      <c r="A49" s="5" t="s">
        <v>34</v>
      </c>
      <c r="B49" s="5"/>
      <c r="C49" s="5">
        <v>7750</v>
      </c>
      <c r="D49" s="5"/>
      <c r="E49" s="5">
        <v>5777</v>
      </c>
      <c r="F49" s="5"/>
      <c r="G49" s="5">
        <v>7403</v>
      </c>
    </row>
    <row r="50" spans="1:8" x14ac:dyDescent="0.25">
      <c r="A50" s="5" t="s">
        <v>35</v>
      </c>
      <c r="B50" s="5"/>
      <c r="C50" s="5">
        <v>2000</v>
      </c>
      <c r="D50" s="5"/>
      <c r="E50" s="5">
        <v>0</v>
      </c>
      <c r="F50" s="5"/>
      <c r="G50" s="5">
        <v>0</v>
      </c>
    </row>
    <row r="51" spans="1:8" x14ac:dyDescent="0.25">
      <c r="A51" s="5" t="s">
        <v>36</v>
      </c>
      <c r="B51" s="5"/>
      <c r="C51" s="5">
        <v>0</v>
      </c>
      <c r="D51" s="5"/>
      <c r="E51" s="5">
        <v>1055</v>
      </c>
      <c r="F51" s="5"/>
      <c r="G51" s="5">
        <v>1055</v>
      </c>
    </row>
    <row r="52" spans="1:8" x14ac:dyDescent="0.25">
      <c r="A52" s="6" t="s">
        <v>37</v>
      </c>
      <c r="B52" s="5"/>
      <c r="C52" s="5">
        <v>1200</v>
      </c>
      <c r="D52" s="5"/>
      <c r="E52" s="5">
        <v>918</v>
      </c>
      <c r="F52" s="5"/>
      <c r="G52" s="5">
        <v>1130</v>
      </c>
    </row>
    <row r="53" spans="1:8" x14ac:dyDescent="0.25">
      <c r="A53" s="5" t="s">
        <v>38</v>
      </c>
      <c r="B53" s="5"/>
      <c r="C53" s="5">
        <v>600</v>
      </c>
      <c r="D53" s="5"/>
      <c r="E53" s="5">
        <v>309</v>
      </c>
      <c r="F53" s="5"/>
      <c r="G53" s="5">
        <v>409</v>
      </c>
    </row>
    <row r="54" spans="1:8" x14ac:dyDescent="0.25">
      <c r="A54" s="4" t="s">
        <v>39</v>
      </c>
      <c r="B54" s="4"/>
      <c r="C54" s="4">
        <v>5000</v>
      </c>
      <c r="D54" s="4"/>
      <c r="E54" s="4">
        <v>4400</v>
      </c>
      <c r="F54" s="4"/>
      <c r="G54" s="4">
        <v>4400</v>
      </c>
    </row>
    <row r="56" spans="1:8" x14ac:dyDescent="0.25">
      <c r="D56" s="1">
        <f>SUM(C42:C54)</f>
        <v>24450</v>
      </c>
      <c r="E56" s="1"/>
      <c r="F56" s="1">
        <f>SUM(E42:E54)</f>
        <v>18562</v>
      </c>
      <c r="G56" s="1"/>
      <c r="H56" s="1">
        <f>SUM(G42:G54)</f>
        <v>21280</v>
      </c>
    </row>
    <row r="57" spans="1:8" x14ac:dyDescent="0.25">
      <c r="D57" s="1"/>
      <c r="E57" s="1"/>
      <c r="F57" s="1"/>
      <c r="G57" s="1"/>
      <c r="H57" s="1"/>
    </row>
    <row r="58" spans="1:8" x14ac:dyDescent="0.25">
      <c r="D58" s="1"/>
      <c r="E58" s="1"/>
      <c r="F58" s="1"/>
      <c r="G58" s="1"/>
      <c r="H58" s="1"/>
    </row>
    <row r="60" spans="1:8" x14ac:dyDescent="0.25">
      <c r="A60" s="1" t="s">
        <v>40</v>
      </c>
    </row>
    <row r="61" spans="1:8" x14ac:dyDescent="0.25">
      <c r="A61" s="1"/>
    </row>
    <row r="62" spans="1:8" x14ac:dyDescent="0.25">
      <c r="A62" s="4" t="s">
        <v>41</v>
      </c>
      <c r="B62" s="4"/>
      <c r="C62" s="4">
        <v>8000</v>
      </c>
      <c r="D62" s="4"/>
      <c r="E62" s="4">
        <v>5552</v>
      </c>
      <c r="F62" s="4"/>
      <c r="G62" s="4">
        <v>7217</v>
      </c>
    </row>
    <row r="63" spans="1:8" x14ac:dyDescent="0.25">
      <c r="A63" s="5" t="s">
        <v>42</v>
      </c>
      <c r="B63" s="5"/>
      <c r="C63" s="5">
        <v>3000</v>
      </c>
      <c r="D63" s="5"/>
      <c r="E63" s="5">
        <v>110</v>
      </c>
      <c r="F63" s="5"/>
      <c r="G63" s="5">
        <v>2910</v>
      </c>
    </row>
    <row r="64" spans="1:8" x14ac:dyDescent="0.25">
      <c r="A64" s="5" t="s">
        <v>43</v>
      </c>
      <c r="B64" s="5"/>
      <c r="C64" s="5">
        <v>2000</v>
      </c>
      <c r="D64" s="5"/>
      <c r="E64" s="5">
        <v>373</v>
      </c>
      <c r="F64" s="5"/>
      <c r="G64" s="5">
        <v>2723</v>
      </c>
    </row>
    <row r="65" spans="1:8" x14ac:dyDescent="0.25">
      <c r="A65" s="5" t="s">
        <v>44</v>
      </c>
      <c r="B65" s="5"/>
      <c r="C65" s="5">
        <v>1200</v>
      </c>
      <c r="D65" s="5"/>
      <c r="E65" s="5">
        <v>567</v>
      </c>
      <c r="F65" s="5"/>
      <c r="G65" s="5">
        <v>700</v>
      </c>
    </row>
    <row r="66" spans="1:8" x14ac:dyDescent="0.25">
      <c r="A66" s="5" t="s">
        <v>45</v>
      </c>
      <c r="B66" s="5"/>
      <c r="C66" s="5">
        <v>6000</v>
      </c>
      <c r="D66" s="5"/>
      <c r="E66" s="5">
        <v>3098</v>
      </c>
      <c r="F66" s="5"/>
      <c r="G66" s="5">
        <v>6080</v>
      </c>
    </row>
    <row r="67" spans="1:8" x14ac:dyDescent="0.25">
      <c r="A67" s="5" t="s">
        <v>46</v>
      </c>
      <c r="B67" s="5"/>
      <c r="C67" s="5">
        <v>500</v>
      </c>
      <c r="D67" s="5"/>
      <c r="E67" s="5">
        <v>0</v>
      </c>
      <c r="F67" s="5"/>
      <c r="G67" s="5">
        <v>50</v>
      </c>
    </row>
    <row r="68" spans="1:8" x14ac:dyDescent="0.25">
      <c r="A68" s="5" t="s">
        <v>81</v>
      </c>
      <c r="B68" s="5"/>
      <c r="C68" s="5">
        <v>3000</v>
      </c>
      <c r="D68" s="5"/>
      <c r="E68" s="5">
        <v>43</v>
      </c>
      <c r="F68" s="5"/>
      <c r="G68" s="5">
        <v>1693</v>
      </c>
    </row>
    <row r="69" spans="1:8" x14ac:dyDescent="0.25">
      <c r="A69" s="5" t="s">
        <v>48</v>
      </c>
      <c r="B69" s="5"/>
      <c r="C69" s="5">
        <v>500</v>
      </c>
      <c r="D69" s="5"/>
      <c r="E69" s="5">
        <v>160</v>
      </c>
      <c r="F69" s="5"/>
      <c r="G69" s="5">
        <v>630</v>
      </c>
    </row>
    <row r="70" spans="1:8" x14ac:dyDescent="0.25">
      <c r="A70" s="5" t="s">
        <v>49</v>
      </c>
      <c r="B70" s="5"/>
      <c r="C70" s="5">
        <v>200</v>
      </c>
      <c r="D70" s="5"/>
      <c r="E70" s="5">
        <v>0</v>
      </c>
      <c r="F70" s="5"/>
      <c r="G70" s="5">
        <v>0</v>
      </c>
    </row>
    <row r="71" spans="1:8" x14ac:dyDescent="0.25">
      <c r="A71" s="5" t="s">
        <v>50</v>
      </c>
      <c r="B71" s="5"/>
      <c r="C71" s="5">
        <v>0</v>
      </c>
      <c r="D71" s="5"/>
      <c r="E71" s="5">
        <v>0</v>
      </c>
      <c r="F71" s="5"/>
      <c r="G71" s="5">
        <v>620</v>
      </c>
    </row>
    <row r="73" spans="1:8" x14ac:dyDescent="0.25">
      <c r="D73" s="1">
        <f>SUM(C62:C71)</f>
        <v>24400</v>
      </c>
      <c r="E73" s="1"/>
      <c r="F73" s="1">
        <f t="shared" ref="F73:H73" si="1">SUM(E62:E71)</f>
        <v>9903</v>
      </c>
      <c r="G73" s="1"/>
      <c r="H73" s="1">
        <f t="shared" si="1"/>
        <v>22623</v>
      </c>
    </row>
    <row r="74" spans="1:8" x14ac:dyDescent="0.25">
      <c r="A74" s="1" t="s">
        <v>51</v>
      </c>
    </row>
    <row r="76" spans="1:8" x14ac:dyDescent="0.25">
      <c r="A76" t="s">
        <v>52</v>
      </c>
      <c r="C76">
        <v>10000</v>
      </c>
      <c r="E76">
        <v>7285</v>
      </c>
      <c r="G76">
        <v>11004</v>
      </c>
    </row>
    <row r="78" spans="1:8" x14ac:dyDescent="0.25">
      <c r="D78" s="1">
        <v>10000</v>
      </c>
      <c r="E78" s="1"/>
      <c r="F78" s="1">
        <v>6997</v>
      </c>
      <c r="G78" s="1"/>
      <c r="H78" s="1">
        <v>11717</v>
      </c>
    </row>
    <row r="81" spans="1:8" x14ac:dyDescent="0.25">
      <c r="A81" s="1" t="s">
        <v>53</v>
      </c>
      <c r="D81" s="1">
        <f>D16+D31+D39+D56+D73+D78</f>
        <v>89150</v>
      </c>
      <c r="F81" s="1">
        <f>F16+F31+F39+F56+F73+F78</f>
        <v>56531</v>
      </c>
      <c r="H81" s="1">
        <f>H16+H31+H39+H56+H73+H78</f>
        <v>83601</v>
      </c>
    </row>
    <row r="83" spans="1:8" ht="15.75" x14ac:dyDescent="0.25">
      <c r="G83" s="3" t="s">
        <v>4</v>
      </c>
    </row>
    <row r="84" spans="1:8" x14ac:dyDescent="0.25">
      <c r="A84" s="1" t="s">
        <v>54</v>
      </c>
      <c r="C84" s="1" t="s">
        <v>2</v>
      </c>
      <c r="E84" s="2">
        <v>45251</v>
      </c>
      <c r="G84" s="1" t="s">
        <v>3</v>
      </c>
    </row>
    <row r="85" spans="1:8" x14ac:dyDescent="0.25">
      <c r="E85" s="7"/>
    </row>
    <row r="86" spans="1:8" x14ac:dyDescent="0.25">
      <c r="A86" s="5" t="s">
        <v>55</v>
      </c>
      <c r="B86" s="5"/>
      <c r="C86" s="5">
        <v>49800</v>
      </c>
      <c r="D86" s="5"/>
      <c r="E86" s="5">
        <v>49800</v>
      </c>
      <c r="F86" s="5"/>
      <c r="G86" s="4">
        <v>49800</v>
      </c>
    </row>
    <row r="87" spans="1:8" x14ac:dyDescent="0.25">
      <c r="A87" s="5" t="s">
        <v>56</v>
      </c>
      <c r="B87" s="5"/>
      <c r="C87" s="5">
        <v>100</v>
      </c>
      <c r="D87" s="5"/>
      <c r="E87" s="5">
        <v>1352</v>
      </c>
      <c r="F87" s="5"/>
      <c r="G87" s="5">
        <v>1861</v>
      </c>
    </row>
    <row r="88" spans="1:8" x14ac:dyDescent="0.25">
      <c r="A88" s="5" t="s">
        <v>57</v>
      </c>
      <c r="B88" s="5"/>
      <c r="C88" s="5">
        <v>850</v>
      </c>
      <c r="D88" s="5"/>
      <c r="E88" s="5">
        <v>850</v>
      </c>
      <c r="F88" s="5"/>
      <c r="G88" s="5">
        <v>850</v>
      </c>
    </row>
    <row r="89" spans="1:8" x14ac:dyDescent="0.25">
      <c r="A89" s="5" t="s">
        <v>58</v>
      </c>
      <c r="B89" s="5"/>
      <c r="C89" s="5"/>
      <c r="D89" s="5"/>
      <c r="E89" s="5"/>
      <c r="F89" s="5"/>
      <c r="G89" s="5"/>
    </row>
    <row r="90" spans="1:8" x14ac:dyDescent="0.25">
      <c r="A90" s="5" t="s">
        <v>51</v>
      </c>
      <c r="B90" s="5"/>
      <c r="C90" s="5">
        <v>10000</v>
      </c>
      <c r="D90" s="5"/>
      <c r="E90" s="5">
        <v>11497</v>
      </c>
      <c r="F90" s="5"/>
      <c r="G90" s="5">
        <v>13000</v>
      </c>
    </row>
    <row r="91" spans="1:8" x14ac:dyDescent="0.25">
      <c r="A91" s="5" t="s">
        <v>59</v>
      </c>
      <c r="B91" s="5"/>
      <c r="C91" s="5"/>
      <c r="D91" s="5"/>
      <c r="E91" s="5">
        <v>314</v>
      </c>
      <c r="F91" s="5"/>
      <c r="G91" s="5">
        <v>314</v>
      </c>
    </row>
    <row r="93" spans="1:8" x14ac:dyDescent="0.25">
      <c r="A93" s="1" t="s">
        <v>61</v>
      </c>
      <c r="D93" s="1">
        <f>SUM(C86:C90)</f>
        <v>60750</v>
      </c>
      <c r="F93" s="1">
        <f>SUM(E86:E91)</f>
        <v>63813</v>
      </c>
      <c r="H93" s="1">
        <f>SUM(G86:G91)</f>
        <v>65825</v>
      </c>
    </row>
    <row r="95" spans="1:8" x14ac:dyDescent="0.25">
      <c r="A95" s="1" t="s">
        <v>60</v>
      </c>
      <c r="B95" s="1"/>
      <c r="C95" s="1"/>
      <c r="D95" s="8">
        <f>D93-D81</f>
        <v>-28400</v>
      </c>
      <c r="E95" s="8"/>
      <c r="F95" s="8">
        <f>F93-F81</f>
        <v>7282</v>
      </c>
      <c r="G95" s="8"/>
      <c r="H95" s="8">
        <f>H93-H81</f>
        <v>-17776</v>
      </c>
    </row>
    <row r="97" spans="1:8" x14ac:dyDescent="0.25">
      <c r="A97" s="1"/>
      <c r="B97" s="1"/>
      <c r="C97" s="1" t="s">
        <v>62</v>
      </c>
      <c r="D97" s="1"/>
      <c r="E97" s="1" t="s">
        <v>69</v>
      </c>
      <c r="F97" s="1"/>
      <c r="G97" s="1"/>
    </row>
    <row r="98" spans="1:8" x14ac:dyDescent="0.25">
      <c r="A98" s="1"/>
      <c r="B98" s="1"/>
      <c r="C98" s="1"/>
      <c r="D98" s="1"/>
      <c r="E98" s="1"/>
      <c r="F98" s="1"/>
      <c r="G98" s="1"/>
    </row>
    <row r="99" spans="1:8" x14ac:dyDescent="0.25">
      <c r="A99" s="1"/>
      <c r="B99" s="1"/>
      <c r="C99" s="1"/>
      <c r="D99" s="1" t="s">
        <v>63</v>
      </c>
      <c r="E99" s="1"/>
      <c r="F99" s="1" t="s">
        <v>64</v>
      </c>
      <c r="H99" s="1" t="s">
        <v>80</v>
      </c>
    </row>
    <row r="100" spans="1:8" x14ac:dyDescent="0.25">
      <c r="A100" s="1" t="s">
        <v>65</v>
      </c>
      <c r="B100" s="1"/>
      <c r="C100" s="1"/>
      <c r="D100" s="1">
        <v>4439</v>
      </c>
      <c r="E100" s="1"/>
      <c r="F100" s="1">
        <v>7309</v>
      </c>
    </row>
    <row r="101" spans="1:8" x14ac:dyDescent="0.25">
      <c r="A101" s="1" t="s">
        <v>66</v>
      </c>
      <c r="B101" s="1"/>
      <c r="C101" s="1"/>
      <c r="D101" s="1">
        <v>20850</v>
      </c>
      <c r="E101" s="1"/>
      <c r="F101" s="1"/>
    </row>
    <row r="102" spans="1:8" x14ac:dyDescent="0.25">
      <c r="A102" s="1" t="s">
        <v>67</v>
      </c>
      <c r="B102" s="1"/>
      <c r="C102" s="1"/>
      <c r="D102" s="1">
        <v>54220</v>
      </c>
      <c r="E102" s="1"/>
      <c r="F102" s="1">
        <v>27650</v>
      </c>
    </row>
    <row r="103" spans="1:8" x14ac:dyDescent="0.25">
      <c r="A103" s="1"/>
      <c r="B103" s="1"/>
      <c r="C103" s="1"/>
      <c r="D103" s="1"/>
      <c r="E103" s="1"/>
      <c r="F103" s="1"/>
    </row>
    <row r="104" spans="1:8" x14ac:dyDescent="0.25">
      <c r="A104" s="1"/>
      <c r="B104" s="1" t="s">
        <v>68</v>
      </c>
      <c r="C104" s="1"/>
      <c r="D104" s="1">
        <f>D100+D101+D102</f>
        <v>79509</v>
      </c>
      <c r="E104" s="1"/>
      <c r="F104" s="1">
        <v>34565</v>
      </c>
      <c r="H104" s="1">
        <f>D104+F104</f>
        <v>114074</v>
      </c>
    </row>
    <row r="105" spans="1:8" x14ac:dyDescent="0.25">
      <c r="A105" s="1"/>
      <c r="B105" s="1"/>
      <c r="C105" s="1"/>
      <c r="D105" s="1"/>
      <c r="E105" s="1"/>
      <c r="F105" s="1"/>
      <c r="G105" s="1"/>
    </row>
    <row r="106" spans="1:8" ht="15.75" x14ac:dyDescent="0.25">
      <c r="F106" s="19" t="s">
        <v>4</v>
      </c>
    </row>
    <row r="107" spans="1:8" x14ac:dyDescent="0.25">
      <c r="A107" s="17" t="s">
        <v>83</v>
      </c>
      <c r="B107" s="10" t="s">
        <v>70</v>
      </c>
      <c r="D107" s="10" t="s">
        <v>71</v>
      </c>
      <c r="F107" s="15" t="s">
        <v>3</v>
      </c>
    </row>
    <row r="108" spans="1:8" x14ac:dyDescent="0.25">
      <c r="A108" s="11" t="s">
        <v>72</v>
      </c>
      <c r="B108" s="11">
        <v>1000</v>
      </c>
      <c r="D108" s="12">
        <v>1000</v>
      </c>
      <c r="F108" s="15">
        <f>+D108</f>
        <v>1000</v>
      </c>
    </row>
    <row r="109" spans="1:8" x14ac:dyDescent="0.25">
      <c r="A109" s="13" t="s">
        <v>73</v>
      </c>
      <c r="B109" s="13">
        <v>17500</v>
      </c>
      <c r="D109" s="14">
        <v>2500</v>
      </c>
      <c r="F109" s="15">
        <f t="shared" ref="F109:F115" si="2">+D109</f>
        <v>2500</v>
      </c>
    </row>
    <row r="110" spans="1:8" x14ac:dyDescent="0.25">
      <c r="A110" s="13" t="s">
        <v>47</v>
      </c>
      <c r="B110" s="13">
        <v>2000</v>
      </c>
      <c r="D110" s="14">
        <v>2000</v>
      </c>
      <c r="F110" s="15">
        <v>0</v>
      </c>
    </row>
    <row r="111" spans="1:8" x14ac:dyDescent="0.25">
      <c r="A111" s="13" t="s">
        <v>74</v>
      </c>
      <c r="B111" s="13">
        <v>2000</v>
      </c>
      <c r="D111" s="14">
        <v>0</v>
      </c>
      <c r="F111" s="15">
        <f t="shared" si="2"/>
        <v>0</v>
      </c>
    </row>
    <row r="112" spans="1:8" x14ac:dyDescent="0.25">
      <c r="A112" s="13" t="s">
        <v>75</v>
      </c>
      <c r="B112" s="13">
        <v>30000</v>
      </c>
      <c r="D112" s="14">
        <v>30000</v>
      </c>
      <c r="F112" s="15">
        <f t="shared" si="2"/>
        <v>30000</v>
      </c>
    </row>
    <row r="113" spans="1:7" x14ac:dyDescent="0.25">
      <c r="A113" s="13" t="s">
        <v>76</v>
      </c>
      <c r="B113" s="13">
        <v>4000</v>
      </c>
      <c r="D113" s="14">
        <v>445</v>
      </c>
      <c r="F113" s="15">
        <f t="shared" si="2"/>
        <v>445</v>
      </c>
    </row>
    <row r="114" spans="1:7" x14ac:dyDescent="0.25">
      <c r="A114" s="13" t="s">
        <v>82</v>
      </c>
      <c r="B114" s="13">
        <v>586</v>
      </c>
      <c r="D114" s="14">
        <v>0</v>
      </c>
      <c r="F114" s="15">
        <f t="shared" si="2"/>
        <v>0</v>
      </c>
    </row>
    <row r="115" spans="1:7" x14ac:dyDescent="0.25">
      <c r="A115" s="13" t="s">
        <v>58</v>
      </c>
      <c r="B115" s="13">
        <v>3456</v>
      </c>
      <c r="D115" s="14">
        <v>3456</v>
      </c>
      <c r="F115" s="15">
        <f t="shared" si="2"/>
        <v>3456</v>
      </c>
    </row>
    <row r="116" spans="1:7" x14ac:dyDescent="0.25">
      <c r="A116" s="13" t="s">
        <v>77</v>
      </c>
      <c r="B116" s="13">
        <v>32017</v>
      </c>
      <c r="D116" s="14">
        <v>34565</v>
      </c>
      <c r="F116" s="15">
        <f>+D116+G90-G76-E90+E76</f>
        <v>32349</v>
      </c>
    </row>
    <row r="117" spans="1:7" x14ac:dyDescent="0.25">
      <c r="A117" s="1"/>
      <c r="B117" s="1">
        <f>SUM(B108:B116)</f>
        <v>92559</v>
      </c>
      <c r="D117" s="15">
        <f>D108+D109+D110+D112+D113+D115+D116</f>
        <v>73966</v>
      </c>
      <c r="F117" s="15">
        <f>SUM(F108:F116)</f>
        <v>69750</v>
      </c>
    </row>
    <row r="118" spans="1:7" x14ac:dyDescent="0.25">
      <c r="A118" s="1"/>
      <c r="B118" s="1"/>
      <c r="D118" s="15"/>
      <c r="F118" s="15"/>
    </row>
    <row r="119" spans="1:7" x14ac:dyDescent="0.25">
      <c r="A119" s="1" t="s">
        <v>78</v>
      </c>
      <c r="B119" s="1">
        <v>29622</v>
      </c>
      <c r="D119" s="15">
        <f>D120-D117</f>
        <v>40108</v>
      </c>
      <c r="F119" s="15">
        <f>+D119+H95-F95+D116-F116</f>
        <v>17266</v>
      </c>
      <c r="G119" s="18" t="s">
        <v>86</v>
      </c>
    </row>
    <row r="120" spans="1:7" ht="15.75" thickBot="1" x14ac:dyDescent="0.3">
      <c r="A120" s="1"/>
      <c r="B120" s="16">
        <f>B117+B119</f>
        <v>122181</v>
      </c>
      <c r="C120" s="16"/>
      <c r="D120" s="16">
        <f>H104</f>
        <v>114074</v>
      </c>
      <c r="F120" s="20">
        <f>+F117+F119</f>
        <v>87016</v>
      </c>
      <c r="G120" t="s">
        <v>85</v>
      </c>
    </row>
    <row r="121" spans="1:7" ht="15.75" thickTop="1" x14ac:dyDescent="0.25"/>
    <row r="122" spans="1:7" x14ac:dyDescent="0.25">
      <c r="A122" s="1" t="s">
        <v>79</v>
      </c>
      <c r="B122" s="1"/>
      <c r="C122" s="1"/>
      <c r="D122" s="1">
        <v>8628</v>
      </c>
    </row>
  </sheetData>
  <mergeCells count="1">
    <mergeCell ref="B3:H3"/>
  </mergeCells>
  <pageMargins left="0" right="0" top="0.15748031496062992" bottom="0" header="0" footer="0"/>
  <pageSetup paperSize="9" scale="9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TandFPC Clerk</cp:lastModifiedBy>
  <cp:lastPrinted>2023-12-01T10:53:26Z</cp:lastPrinted>
  <dcterms:created xsi:type="dcterms:W3CDTF">2023-11-28T08:36:22Z</dcterms:created>
  <dcterms:modified xsi:type="dcterms:W3CDTF">2024-01-09T09:30:09Z</dcterms:modified>
</cp:coreProperties>
</file>